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12000" windowHeight="10040" activeTab="0"/>
  </bookViews>
  <sheets>
    <sheet name="Príjem" sheetId="1" r:id="rId1"/>
    <sheet name="Výdaj" sheetId="2" r:id="rId2"/>
  </sheets>
  <definedNames/>
  <calcPr fullCalcOnLoad="1"/>
</workbook>
</file>

<file path=xl/sharedStrings.xml><?xml version="1.0" encoding="utf-8"?>
<sst xmlns="http://schemas.openxmlformats.org/spreadsheetml/2006/main" count="148" uniqueCount="145">
  <si>
    <t>PRÍJMY SPOLU</t>
  </si>
  <si>
    <t>A. Príjmy zo štátneho rozpočtu:</t>
  </si>
  <si>
    <t xml:space="preserve">A 10. Štátna reprezentácia a rozvoj športového odvetvia  </t>
  </si>
  <si>
    <t>A 20. Výber a príprava športovo-talentovanej mládeže</t>
  </si>
  <si>
    <t>B. Príjmy zo športovej činnosti zväzu:</t>
  </si>
  <si>
    <t>B 10. Príjmy z registračných poplatkov</t>
  </si>
  <si>
    <t>C. Príjmy z obchodnej činnosti</t>
  </si>
  <si>
    <t>C 20. Príjmy z poskytnutia reklamného priestoru</t>
  </si>
  <si>
    <t>C 30. Príjem z vypožičania mikrobusu</t>
  </si>
  <si>
    <t>D. Sponzorské dary, dotácie a príspevky</t>
  </si>
  <si>
    <t xml:space="preserve">D 20. Príjmy 2 % z dane z príjmov </t>
  </si>
  <si>
    <t>E. Príjmy z finančnej činnosti</t>
  </si>
  <si>
    <t>E 10. Príjmy z úrokov, úverov a vkladov</t>
  </si>
  <si>
    <t>F. Ostatné a mimoriadne príjmy</t>
  </si>
  <si>
    <t>VÝDAVKY SPOLU</t>
  </si>
  <si>
    <t>I. Výdavky na činnosť SZBe</t>
  </si>
  <si>
    <t>II. Výdavky na domácu činnosť</t>
  </si>
  <si>
    <t xml:space="preserve">            - košíky</t>
  </si>
  <si>
    <t>II. 2. Výdavky na sekretariát SZBe</t>
  </si>
  <si>
    <t>II. 2-a. Cestovné výdavky, ubytovanie GS + prezident</t>
  </si>
  <si>
    <t>II. 3. Výdavky orgánov SZBe</t>
  </si>
  <si>
    <t>II. 3-a.Výdavky na zasadnutia VV SZBe</t>
  </si>
  <si>
    <t>II. 3-b.Výdavky ŠTK SZBe</t>
  </si>
  <si>
    <t xml:space="preserve">            - zasadnutia ŠTK</t>
  </si>
  <si>
    <t xml:space="preserve">            - ostatné výdavky ŠTK</t>
  </si>
  <si>
    <t>II. 3-c.Výdavky TMK SZBe</t>
  </si>
  <si>
    <t xml:space="preserve">            - zasadnutia TMK</t>
  </si>
  <si>
    <t xml:space="preserve">            - školenia, semináre TMK</t>
  </si>
  <si>
    <t>II. 3-d.Výdavky KR SZBe</t>
  </si>
  <si>
    <t xml:space="preserve">            - zasadnutia KR</t>
  </si>
  <si>
    <t xml:space="preserve">            - školenia KR a  ost.vyd</t>
  </si>
  <si>
    <t xml:space="preserve">            - výdavky na činnosť - domáce súťaže</t>
  </si>
  <si>
    <t xml:space="preserve">            - výdavky na medzinárodné výjazdy</t>
  </si>
  <si>
    <t>II. 3-e.Výdavky RK SZBe</t>
  </si>
  <si>
    <t>II. 4. Ostatné prevádzkové výdavky SZBe</t>
  </si>
  <si>
    <t>IV. Výdavky na reprezentácie</t>
  </si>
  <si>
    <t>IV. 1. Výdavky seniorskej reprezentácie</t>
  </si>
  <si>
    <t>IV. 1-a. sústredenia, medzinárodné campy</t>
  </si>
  <si>
    <t>IV. 1-b účasť na medzinárodných turnajoch</t>
  </si>
  <si>
    <t xml:space="preserve">IV. 1-d. materiálne zabezpečenie - košíky </t>
  </si>
  <si>
    <t>IV. 2-a. sústredenia, medzinárodné campy</t>
  </si>
  <si>
    <t>IV. 2-b. účasť na medzinárodných turnajoch</t>
  </si>
  <si>
    <t xml:space="preserve">IV. 2-c.materiálne zabezpečenie    </t>
  </si>
  <si>
    <t>IV.2-f. vyplatenie bonusov za výsledky</t>
  </si>
  <si>
    <t>V. Finančné výdavky</t>
  </si>
  <si>
    <t>V. 1. Daň z príjmu</t>
  </si>
  <si>
    <t>V. 2. Bankové úroky, daň</t>
  </si>
  <si>
    <t>V. 3. Bankové poplatky</t>
  </si>
  <si>
    <t>VI. Ostané a mimoriadne výdavky</t>
  </si>
  <si>
    <t>I. 1. Nákup drobného investičného majetku</t>
  </si>
  <si>
    <t>REÁL</t>
  </si>
  <si>
    <t>D 30. Dotácie BE na výjazdy rozhodcov</t>
  </si>
  <si>
    <t>IV.1-e. vyplatenie bonusov za výsledky</t>
  </si>
  <si>
    <t>II. 3-f. Výdavky na ČK SZBe</t>
  </si>
  <si>
    <t>II. 4-a. Drobný režijný materiál, kancelárske potreby</t>
  </si>
  <si>
    <t xml:space="preserve">II. 4-b. Poštovné </t>
  </si>
  <si>
    <t xml:space="preserve">Rozdiel príjmov a výdavkov  </t>
  </si>
  <si>
    <t xml:space="preserve">príjem  </t>
  </si>
  <si>
    <t xml:space="preserve">výdaj  </t>
  </si>
  <si>
    <t xml:space="preserve">rozdiel  </t>
  </si>
  <si>
    <t>AKTUÁLNY STAV</t>
  </si>
  <si>
    <t>Prima banka</t>
  </si>
  <si>
    <t>neštátna pokladňa</t>
  </si>
  <si>
    <t xml:space="preserve">A 30. Organizovanie významných podujatí - Slovak Open  </t>
  </si>
  <si>
    <t>D 60. Dotácie BE na školenia trénerov</t>
  </si>
  <si>
    <t>štátna pokladňa</t>
  </si>
  <si>
    <t xml:space="preserve">II. 2-b. Poplatky za mobily a internet </t>
  </si>
  <si>
    <t>II. 2-c. Ost. služby sekretariátu SZBe - (stravné)</t>
  </si>
  <si>
    <t>II. 2-d. Mzdové náklady + SP, ZP, DzP</t>
  </si>
  <si>
    <t>IV. 1-f. mzdy, odmeny</t>
  </si>
  <si>
    <t>IV. 2-d. mzdy, odmeny</t>
  </si>
  <si>
    <t>II. 6. Výdavky na podporu oddielov a klubov</t>
  </si>
  <si>
    <t>II. 6-a.Príspevky klubom z 2% z daní z príjmov</t>
  </si>
  <si>
    <t>II. 6-b.Dotácie za úspešnosť</t>
  </si>
  <si>
    <t>II. 7. Výdavky na rozvoj a propagáciu bedmintonu</t>
  </si>
  <si>
    <t>II. 7-a.Výdavky na PR a VIP služby</t>
  </si>
  <si>
    <t>II. 7-b.Ostatné výdavky na propagáciu bedmintonu</t>
  </si>
  <si>
    <t>IV. 2-e. ostatné výdavky</t>
  </si>
  <si>
    <t>D 90. BE Future Stars (Hliničan, Repiská)</t>
  </si>
  <si>
    <t>Slovenská Sporiteľňa</t>
  </si>
  <si>
    <t>D 100. BWF prize money</t>
  </si>
  <si>
    <t>IV. 1-g. BWF prize money</t>
  </si>
  <si>
    <t>IV. 2. Výdavky juniorskej reprezentácie - U19 + U17 + U15</t>
  </si>
  <si>
    <t>SPOLU</t>
  </si>
  <si>
    <t>IV. 1-c Tím Rio</t>
  </si>
  <si>
    <t>II. 4-c. internetová stránka + databáza SZBe</t>
  </si>
  <si>
    <t>C 10. Príjmy z predaja tovaru - kniha</t>
  </si>
  <si>
    <t xml:space="preserve">         sústredenia RDJ</t>
  </si>
  <si>
    <t xml:space="preserve">         Regional Project - Serbia</t>
  </si>
  <si>
    <t>D 80. Príspevok účastníkov za BE Summer School</t>
  </si>
  <si>
    <t xml:space="preserve">D 110. príjem od hráčov za pokuty BE/BWF </t>
  </si>
  <si>
    <t>B 30. Príjmy za štarty hráčov v zahraničí + zahraniční hráči v SR</t>
  </si>
  <si>
    <t xml:space="preserve">B 40. Príjmy z pokút </t>
  </si>
  <si>
    <t>C 40. Príjem z príspevkov za energie na halu</t>
  </si>
  <si>
    <t>II. 4-d. tournamentsoftware</t>
  </si>
  <si>
    <t xml:space="preserve">II. 4-e. Prevádzkové náklady vozidla </t>
  </si>
  <si>
    <t xml:space="preserve">II. 4-f. Poistenie vozidla </t>
  </si>
  <si>
    <t>II. 4-g. Náklady na prevádzku haly v Prešove</t>
  </si>
  <si>
    <t xml:space="preserve">II. 4-h. účtovníctvo </t>
  </si>
  <si>
    <t>D 70. Dotácie BWF na AGM 2016</t>
  </si>
  <si>
    <t>II. 5. Školské súťaže, ISF 2016</t>
  </si>
  <si>
    <t xml:space="preserve">          ME mužských a ženských družstiev 2016 </t>
  </si>
  <si>
    <t xml:space="preserve">          ME jednotlivcov 2016</t>
  </si>
  <si>
    <t xml:space="preserve">         ME U15 2016</t>
  </si>
  <si>
    <t xml:space="preserve">         ME U17 2016</t>
  </si>
  <si>
    <t xml:space="preserve">I. 2. Členský poplatok BWF </t>
  </si>
  <si>
    <t>I. 3. Členský poplatok BE</t>
  </si>
  <si>
    <t>II. 1. Výdavky na M-SR + ligy</t>
  </si>
  <si>
    <t>II. 8. BE + BWF AGM 2016</t>
  </si>
  <si>
    <t>IV. 1-h. pokuty za odhlásenia z turnajov</t>
  </si>
  <si>
    <t>B 70. Yonex Slovak Open 2016</t>
  </si>
  <si>
    <t>B 80. Yonex Slovak Junior 2016 + Slovak Youth U15 + U17 2016</t>
  </si>
  <si>
    <t xml:space="preserve">D 50. Dotácia BWF na účasť na MSJ 2016 </t>
  </si>
  <si>
    <t>B 20. Príjmy z prestupov a hosťovaní</t>
  </si>
  <si>
    <t>I. 5. Slovak Open 2016</t>
  </si>
  <si>
    <t>I. 4. Slovak Junior + Slovak Youth U15+U17 2016</t>
  </si>
  <si>
    <t xml:space="preserve">            - učebnice na školenia</t>
  </si>
  <si>
    <t>II. 4-i. softvér</t>
  </si>
  <si>
    <t xml:space="preserve">          Slovak Open 2016</t>
  </si>
  <si>
    <t xml:space="preserve">          ME miešaných družstiev 2016</t>
  </si>
  <si>
    <t xml:space="preserve">         Zagreb Youth U17 2016</t>
  </si>
  <si>
    <t xml:space="preserve">         Hungarian Junior 2016</t>
  </si>
  <si>
    <t xml:space="preserve">         Polish Junior 2016</t>
  </si>
  <si>
    <t xml:space="preserve">         Romanian Junior 2016</t>
  </si>
  <si>
    <t xml:space="preserve">         Serbian Youth U17 2016</t>
  </si>
  <si>
    <t xml:space="preserve">         Slovenian Junior 2016</t>
  </si>
  <si>
    <t xml:space="preserve">         Czech Junior 2016</t>
  </si>
  <si>
    <t xml:space="preserve">         Valamar Junior 2016</t>
  </si>
  <si>
    <t xml:space="preserve">         MS juniorov 2016</t>
  </si>
  <si>
    <t xml:space="preserve">         Slovak Junior 2016</t>
  </si>
  <si>
    <t>IV.2-g. športové lekárske prehliadky</t>
  </si>
  <si>
    <t>IV. 4. účastnícky poplatok za BE Summer school</t>
  </si>
  <si>
    <t>IV. 5. BE Future Stars (Hliničan, Repiská)</t>
  </si>
  <si>
    <t>IV. 3. ME veteránov - štartovné</t>
  </si>
  <si>
    <t>ROZPOČET SZBe NA ROK 2016 - plnenie 31.12.2016</t>
  </si>
  <si>
    <t>E 30. Ost. fin.príjmy-prebytok hosp.z min.obd.</t>
  </si>
  <si>
    <t>E 20. zisk Bedminton s.r.o.</t>
  </si>
  <si>
    <t xml:space="preserve">            - medaile, poháre a diplomy </t>
  </si>
  <si>
    <t>B 60. BE Regional Camp U15 2015 (úhrada ČBaS)</t>
  </si>
  <si>
    <t>B 50. Poplatky za školenia, semináre</t>
  </si>
  <si>
    <t xml:space="preserve">D 10. Sponzorské dary </t>
  </si>
  <si>
    <t>D 40. Dotácie BE na projekt "Začni s bedmintonom"</t>
  </si>
  <si>
    <t>B 90. Yonex Slovak Open 2015</t>
  </si>
  <si>
    <t>B 100. ME veteránov 2016 - štartovné</t>
  </si>
  <si>
    <t>II. 9. Projekt "Začni s bedmintonom"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</si>
</sst>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"/>
    <numFmt numFmtId="189" formatCode="[$-41B]d\.\ mmmm\ yyyy"/>
    <numFmt numFmtId="190" formatCode="#,##0.00\ &quot;€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7.5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7.5"/>
      <name val="Century Gothic"/>
      <family val="2"/>
    </font>
    <font>
      <i/>
      <sz val="8"/>
      <name val="Century Gothic"/>
      <family val="2"/>
    </font>
    <font>
      <b/>
      <i/>
      <sz val="8"/>
      <name val="Century Gothic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Century Gothic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16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Fill="1" applyBorder="1" applyAlignment="1">
      <alignment horizontal="left" indent="1"/>
    </xf>
    <xf numFmtId="0" fontId="18" fillId="0" borderId="12" xfId="0" applyFont="1" applyBorder="1" applyAlignment="1">
      <alignment horizontal="left" indent="1"/>
    </xf>
    <xf numFmtId="0" fontId="21" fillId="6" borderId="13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6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left" indent="1"/>
    </xf>
    <xf numFmtId="0" fontId="21" fillId="6" borderId="14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14" xfId="0" applyFont="1" applyBorder="1" applyAlignment="1">
      <alignment/>
    </xf>
    <xf numFmtId="0" fontId="20" fillId="0" borderId="13" xfId="0" applyFont="1" applyBorder="1" applyAlignment="1">
      <alignment/>
    </xf>
    <xf numFmtId="0" fontId="20" fillId="6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19" fillId="0" borderId="11" xfId="0" applyFont="1" applyBorder="1" applyAlignment="1">
      <alignment horizontal="left" inden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3" fillId="0" borderId="11" xfId="0" applyFont="1" applyBorder="1" applyAlignment="1">
      <alignment horizontal="left"/>
    </xf>
    <xf numFmtId="0" fontId="23" fillId="0" borderId="0" xfId="0" applyFont="1" applyAlignment="1">
      <alignment/>
    </xf>
    <xf numFmtId="0" fontId="19" fillId="0" borderId="0" xfId="0" applyFont="1" applyFill="1" applyBorder="1" applyAlignment="1">
      <alignment/>
    </xf>
    <xf numFmtId="4" fontId="20" fillId="0" borderId="15" xfId="0" applyNumberFormat="1" applyFont="1" applyBorder="1" applyAlignment="1">
      <alignment/>
    </xf>
    <xf numFmtId="4" fontId="19" fillId="0" borderId="15" xfId="0" applyNumberFormat="1" applyFont="1" applyBorder="1" applyAlignment="1">
      <alignment/>
    </xf>
    <xf numFmtId="4" fontId="19" fillId="0" borderId="16" xfId="0" applyNumberFormat="1" applyFont="1" applyBorder="1" applyAlignment="1">
      <alignment/>
    </xf>
    <xf numFmtId="4" fontId="23" fillId="0" borderId="16" xfId="0" applyNumberFormat="1" applyFont="1" applyBorder="1" applyAlignment="1">
      <alignment/>
    </xf>
    <xf numFmtId="4" fontId="19" fillId="0" borderId="17" xfId="0" applyNumberFormat="1" applyFont="1" applyBorder="1" applyAlignment="1">
      <alignment/>
    </xf>
    <xf numFmtId="4" fontId="20" fillId="6" borderId="18" xfId="0" applyNumberFormat="1" applyFont="1" applyFill="1" applyBorder="1" applyAlignment="1">
      <alignment/>
    </xf>
    <xf numFmtId="4" fontId="20" fillId="6" borderId="19" xfId="0" applyNumberFormat="1" applyFont="1" applyFill="1" applyBorder="1" applyAlignment="1">
      <alignment/>
    </xf>
    <xf numFmtId="4" fontId="20" fillId="6" borderId="16" xfId="0" applyNumberFormat="1" applyFont="1" applyFill="1" applyBorder="1" applyAlignment="1">
      <alignment/>
    </xf>
    <xf numFmtId="4" fontId="22" fillId="0" borderId="16" xfId="0" applyNumberFormat="1" applyFont="1" applyBorder="1" applyAlignment="1">
      <alignment/>
    </xf>
    <xf numFmtId="4" fontId="23" fillId="0" borderId="17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center"/>
    </xf>
    <xf numFmtId="4" fontId="20" fillId="6" borderId="17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14" fontId="20" fillId="0" borderId="15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2" fontId="19" fillId="0" borderId="15" xfId="0" applyNumberFormat="1" applyFont="1" applyBorder="1" applyAlignment="1">
      <alignment/>
    </xf>
    <xf numFmtId="0" fontId="20" fillId="6" borderId="21" xfId="0" applyFont="1" applyFill="1" applyBorder="1" applyAlignment="1">
      <alignment/>
    </xf>
    <xf numFmtId="0" fontId="22" fillId="0" borderId="22" xfId="0" applyFont="1" applyBorder="1" applyAlignment="1">
      <alignment/>
    </xf>
    <xf numFmtId="0" fontId="23" fillId="0" borderId="22" xfId="0" applyFont="1" applyBorder="1" applyAlignment="1">
      <alignment/>
    </xf>
    <xf numFmtId="0" fontId="19" fillId="0" borderId="22" xfId="0" applyFont="1" applyBorder="1" applyAlignment="1">
      <alignment horizontal="left" indent="1"/>
    </xf>
    <xf numFmtId="0" fontId="22" fillId="0" borderId="22" xfId="0" applyFont="1" applyBorder="1" applyAlignment="1">
      <alignment horizontal="left" indent="1"/>
    </xf>
    <xf numFmtId="0" fontId="23" fillId="0" borderId="22" xfId="0" applyFont="1" applyBorder="1" applyAlignment="1">
      <alignment horizontal="left"/>
    </xf>
    <xf numFmtId="0" fontId="23" fillId="0" borderId="22" xfId="0" applyFont="1" applyFill="1" applyBorder="1" applyAlignment="1">
      <alignment/>
    </xf>
    <xf numFmtId="0" fontId="23" fillId="0" borderId="23" xfId="0" applyFont="1" applyBorder="1" applyAlignment="1">
      <alignment/>
    </xf>
    <xf numFmtId="4" fontId="22" fillId="0" borderId="22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24" xfId="0" applyNumberFormat="1" applyFont="1" applyFill="1" applyBorder="1" applyAlignment="1">
      <alignment/>
    </xf>
    <xf numFmtId="0" fontId="20" fillId="0" borderId="15" xfId="0" applyFont="1" applyFill="1" applyBorder="1" applyAlignment="1">
      <alignment horizontal="right"/>
    </xf>
    <xf numFmtId="14" fontId="20" fillId="0" borderId="15" xfId="0" applyNumberFormat="1" applyFont="1" applyFill="1" applyBorder="1" applyAlignment="1">
      <alignment horizontal="right"/>
    </xf>
    <xf numFmtId="0" fontId="20" fillId="6" borderId="25" xfId="0" applyFont="1" applyFill="1" applyBorder="1" applyAlignment="1">
      <alignment/>
    </xf>
    <xf numFmtId="4" fontId="20" fillId="6" borderId="26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48.421875" style="1" bestFit="1" customWidth="1"/>
    <col min="2" max="2" width="16.421875" style="2" customWidth="1"/>
    <col min="3" max="16384" width="9.140625" style="2" customWidth="1"/>
  </cols>
  <sheetData>
    <row r="1" spans="1:2" ht="11.25">
      <c r="A1" s="67" t="s">
        <v>134</v>
      </c>
      <c r="B1" s="67"/>
    </row>
    <row r="2" ht="11.25">
      <c r="A2" s="3"/>
    </row>
    <row r="3" ht="11.25">
      <c r="B3" s="62" t="s">
        <v>50</v>
      </c>
    </row>
    <row r="4" ht="11.25">
      <c r="B4" s="63">
        <v>42735</v>
      </c>
    </row>
    <row r="5" spans="1:2" ht="11.25">
      <c r="A5" s="39" t="s">
        <v>0</v>
      </c>
      <c r="B5" s="61">
        <f>B7+B13+B26+B33+B47+B53</f>
        <v>226616.69</v>
      </c>
    </row>
    <row r="6" spans="1:2" ht="11.25">
      <c r="A6" s="4"/>
      <c r="B6" s="36"/>
    </row>
    <row r="7" spans="1:2" ht="11.25">
      <c r="A7" s="8" t="s">
        <v>1</v>
      </c>
      <c r="B7" s="31">
        <f>SUM(B9:B11)</f>
        <v>99700</v>
      </c>
    </row>
    <row r="8" spans="1:2" ht="11.25">
      <c r="A8" s="5"/>
      <c r="B8" s="28"/>
    </row>
    <row r="9" spans="1:2" ht="11.25">
      <c r="A9" s="6" t="s">
        <v>2</v>
      </c>
      <c r="B9" s="28">
        <v>82700</v>
      </c>
    </row>
    <row r="10" spans="1:2" ht="11.25">
      <c r="A10" s="6" t="s">
        <v>3</v>
      </c>
      <c r="B10" s="28">
        <v>9000</v>
      </c>
    </row>
    <row r="11" spans="1:2" ht="11.25">
      <c r="A11" s="6" t="s">
        <v>63</v>
      </c>
      <c r="B11" s="28">
        <v>8000</v>
      </c>
    </row>
    <row r="12" spans="1:2" ht="11.25">
      <c r="A12" s="6"/>
      <c r="B12" s="30"/>
    </row>
    <row r="13" spans="1:2" ht="11.25">
      <c r="A13" s="8" t="s">
        <v>4</v>
      </c>
      <c r="B13" s="31">
        <f>SUM(B15:B24)</f>
        <v>59944.5</v>
      </c>
    </row>
    <row r="14" spans="1:2" ht="11.25">
      <c r="A14" s="9"/>
      <c r="B14" s="28"/>
    </row>
    <row r="15" spans="1:2" ht="11.25">
      <c r="A15" s="6" t="s">
        <v>5</v>
      </c>
      <c r="B15" s="28">
        <v>12195</v>
      </c>
    </row>
    <row r="16" spans="1:2" ht="11.25">
      <c r="A16" s="6" t="s">
        <v>113</v>
      </c>
      <c r="B16" s="28">
        <v>730</v>
      </c>
    </row>
    <row r="17" spans="1:2" ht="11.25">
      <c r="A17" s="6" t="s">
        <v>91</v>
      </c>
      <c r="B17" s="28">
        <v>1575</v>
      </c>
    </row>
    <row r="18" spans="1:2" ht="11.25">
      <c r="A18" s="6" t="s">
        <v>92</v>
      </c>
      <c r="B18" s="28">
        <v>60</v>
      </c>
    </row>
    <row r="19" spans="1:2" ht="11.25">
      <c r="A19" s="6" t="s">
        <v>139</v>
      </c>
      <c r="B19" s="28">
        <v>875</v>
      </c>
    </row>
    <row r="20" spans="1:2" ht="11.25">
      <c r="A20" s="6" t="s">
        <v>138</v>
      </c>
      <c r="B20" s="28">
        <v>1325</v>
      </c>
    </row>
    <row r="21" spans="1:2" ht="11.25">
      <c r="A21" s="6" t="s">
        <v>110</v>
      </c>
      <c r="B21" s="28">
        <v>20495</v>
      </c>
    </row>
    <row r="22" spans="1:2" ht="11.25">
      <c r="A22" s="6" t="s">
        <v>111</v>
      </c>
      <c r="B22" s="28">
        <v>21615</v>
      </c>
    </row>
    <row r="23" spans="1:2" ht="11.25">
      <c r="A23" s="6" t="s">
        <v>142</v>
      </c>
      <c r="B23" s="28">
        <v>364.5</v>
      </c>
    </row>
    <row r="24" spans="1:2" ht="11.25">
      <c r="A24" s="6" t="s">
        <v>143</v>
      </c>
      <c r="B24" s="28">
        <v>710</v>
      </c>
    </row>
    <row r="25" spans="1:2" ht="11.25">
      <c r="A25" s="6"/>
      <c r="B25" s="30"/>
    </row>
    <row r="26" spans="1:2" ht="11.25">
      <c r="A26" s="8" t="s">
        <v>6</v>
      </c>
      <c r="B26" s="32">
        <f>SUM(B28:B31)</f>
        <v>6157.7</v>
      </c>
    </row>
    <row r="27" spans="1:2" ht="11.25">
      <c r="A27" s="9"/>
      <c r="B27" s="28"/>
    </row>
    <row r="28" spans="1:2" ht="11.25">
      <c r="A28" s="7" t="s">
        <v>86</v>
      </c>
      <c r="B28" s="28">
        <v>16.2</v>
      </c>
    </row>
    <row r="29" spans="1:2" ht="11.25">
      <c r="A29" s="7" t="s">
        <v>7</v>
      </c>
      <c r="B29" s="28">
        <v>3066</v>
      </c>
    </row>
    <row r="30" spans="1:2" ht="11.25">
      <c r="A30" s="7" t="s">
        <v>8</v>
      </c>
      <c r="B30" s="28">
        <v>521.3</v>
      </c>
    </row>
    <row r="31" spans="1:2" ht="11.25">
      <c r="A31" s="7" t="s">
        <v>93</v>
      </c>
      <c r="B31" s="28">
        <v>2554.2</v>
      </c>
    </row>
    <row r="32" spans="1:2" ht="11.25">
      <c r="A32" s="7"/>
      <c r="B32" s="30"/>
    </row>
    <row r="33" spans="1:2" ht="11.25">
      <c r="A33" s="8" t="s">
        <v>9</v>
      </c>
      <c r="B33" s="32">
        <f>SUM(B35:B45)</f>
        <v>32934.84</v>
      </c>
    </row>
    <row r="34" spans="1:2" ht="11.25">
      <c r="A34" s="9"/>
      <c r="B34" s="28"/>
    </row>
    <row r="35" spans="1:2" ht="11.25">
      <c r="A35" s="6" t="s">
        <v>140</v>
      </c>
      <c r="B35" s="28">
        <v>3000</v>
      </c>
    </row>
    <row r="36" spans="1:2" ht="11.25">
      <c r="A36" s="6" t="s">
        <v>10</v>
      </c>
      <c r="B36" s="28">
        <v>19531.1</v>
      </c>
    </row>
    <row r="37" spans="1:2" ht="11.25">
      <c r="A37" s="6" t="s">
        <v>51</v>
      </c>
      <c r="B37" s="28">
        <v>200</v>
      </c>
    </row>
    <row r="38" spans="1:2" ht="11.25">
      <c r="A38" s="6" t="s">
        <v>141</v>
      </c>
      <c r="B38" s="28">
        <v>3900</v>
      </c>
    </row>
    <row r="39" spans="1:2" ht="11.25">
      <c r="A39" s="6" t="s">
        <v>112</v>
      </c>
      <c r="B39" s="28">
        <v>3214.73</v>
      </c>
    </row>
    <row r="40" spans="1:2" ht="11.25">
      <c r="A40" s="6" t="s">
        <v>64</v>
      </c>
      <c r="B40" s="28">
        <v>0</v>
      </c>
    </row>
    <row r="41" spans="1:2" ht="11.25">
      <c r="A41" s="6" t="s">
        <v>99</v>
      </c>
      <c r="B41" s="28">
        <v>1224.85</v>
      </c>
    </row>
    <row r="42" spans="1:2" ht="11.25">
      <c r="A42" s="6" t="s">
        <v>89</v>
      </c>
      <c r="B42" s="28">
        <v>1350</v>
      </c>
    </row>
    <row r="43" spans="1:2" ht="11.25">
      <c r="A43" s="6" t="s">
        <v>78</v>
      </c>
      <c r="B43" s="28">
        <v>0</v>
      </c>
    </row>
    <row r="44" spans="1:2" ht="11.25">
      <c r="A44" s="6" t="s">
        <v>80</v>
      </c>
      <c r="B44" s="28">
        <v>0</v>
      </c>
    </row>
    <row r="45" spans="1:2" ht="11.25">
      <c r="A45" s="6" t="s">
        <v>90</v>
      </c>
      <c r="B45" s="28">
        <v>514.16</v>
      </c>
    </row>
    <row r="46" spans="1:2" ht="11.25">
      <c r="A46" s="6"/>
      <c r="B46" s="30"/>
    </row>
    <row r="47" spans="1:2" ht="11.25">
      <c r="A47" s="10" t="s">
        <v>11</v>
      </c>
      <c r="B47" s="33">
        <f>SUM(B49:B51)</f>
        <v>27079.469999999998</v>
      </c>
    </row>
    <row r="48" spans="1:2" ht="11.25">
      <c r="A48" s="11"/>
      <c r="B48" s="28"/>
    </row>
    <row r="49" spans="1:2" ht="11.25">
      <c r="A49" s="12" t="s">
        <v>12</v>
      </c>
      <c r="B49" s="28">
        <v>1.81</v>
      </c>
    </row>
    <row r="50" spans="1:2" ht="11.25">
      <c r="A50" s="12" t="s">
        <v>136</v>
      </c>
      <c r="B50" s="28">
        <v>3883.74</v>
      </c>
    </row>
    <row r="51" spans="1:2" ht="11.25">
      <c r="A51" s="12" t="s">
        <v>135</v>
      </c>
      <c r="B51" s="28">
        <v>23193.92</v>
      </c>
    </row>
    <row r="52" spans="1:2" ht="11.25">
      <c r="A52" s="12"/>
      <c r="B52" s="30"/>
    </row>
    <row r="53" spans="1:2" ht="11.25">
      <c r="A53" s="13" t="s">
        <v>13</v>
      </c>
      <c r="B53" s="42">
        <v>800.18</v>
      </c>
    </row>
  </sheetData>
  <sheetProtection/>
  <mergeCells count="1">
    <mergeCell ref="A1:B1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1"/>
  <sheetViews>
    <sheetView zoomScalePageLayoutView="0" workbookViewId="0" topLeftCell="A1">
      <selection activeCell="D63" sqref="D63"/>
    </sheetView>
  </sheetViews>
  <sheetFormatPr defaultColWidth="9.140625" defaultRowHeight="12.75"/>
  <cols>
    <col min="1" max="1" width="48.00390625" style="2" bestFit="1" customWidth="1"/>
    <col min="2" max="2" width="11.7109375" style="2" customWidth="1"/>
    <col min="3" max="16384" width="9.140625" style="2" customWidth="1"/>
  </cols>
  <sheetData>
    <row r="1" spans="1:2" ht="11.25">
      <c r="A1" s="67" t="s">
        <v>134</v>
      </c>
      <c r="B1" s="67"/>
    </row>
    <row r="2" ht="11.25">
      <c r="A2" s="3"/>
    </row>
    <row r="3" s="14" customFormat="1" ht="9.75">
      <c r="B3" s="62" t="s">
        <v>50</v>
      </c>
    </row>
    <row r="4" s="14" customFormat="1" ht="9.75">
      <c r="B4" s="63">
        <v>42735</v>
      </c>
    </row>
    <row r="5" spans="1:2" ht="11.25">
      <c r="A5" s="39" t="s">
        <v>14</v>
      </c>
      <c r="B5" s="26">
        <f>B7+B15+B68+B112+B118</f>
        <v>195178.96</v>
      </c>
    </row>
    <row r="6" spans="1:2" ht="11.25">
      <c r="A6" s="16"/>
      <c r="B6" s="36"/>
    </row>
    <row r="7" spans="1:2" ht="11.25">
      <c r="A7" s="17" t="s">
        <v>15</v>
      </c>
      <c r="B7" s="31">
        <f>SUM(B9:B13)</f>
        <v>47138.2</v>
      </c>
    </row>
    <row r="8" spans="1:2" ht="11.25">
      <c r="A8" s="18"/>
      <c r="B8" s="37"/>
    </row>
    <row r="9" spans="1:2" ht="11.25">
      <c r="A9" s="19" t="s">
        <v>49</v>
      </c>
      <c r="B9" s="28">
        <v>0</v>
      </c>
    </row>
    <row r="10" spans="1:2" ht="11.25">
      <c r="A10" s="19" t="s">
        <v>105</v>
      </c>
      <c r="B10" s="28">
        <v>751.46</v>
      </c>
    </row>
    <row r="11" spans="1:2" ht="11.25">
      <c r="A11" s="19" t="s">
        <v>106</v>
      </c>
      <c r="B11" s="28">
        <v>210</v>
      </c>
    </row>
    <row r="12" spans="1:2" ht="11.25">
      <c r="A12" s="19" t="s">
        <v>115</v>
      </c>
      <c r="B12" s="28">
        <v>19981.41</v>
      </c>
    </row>
    <row r="13" spans="1:2" ht="11.25">
      <c r="A13" s="19" t="s">
        <v>114</v>
      </c>
      <c r="B13" s="28">
        <v>26195.33</v>
      </c>
    </row>
    <row r="14" spans="1:2" ht="11.25">
      <c r="A14" s="19"/>
      <c r="B14" s="38"/>
    </row>
    <row r="15" spans="1:2" ht="11.25">
      <c r="A15" s="51" t="s">
        <v>16</v>
      </c>
      <c r="B15" s="32">
        <f>B17+B21+B27+B44+B55+B57+B61+B65+B67</f>
        <v>92650.43</v>
      </c>
    </row>
    <row r="16" spans="1:2" ht="11.25">
      <c r="A16" s="52"/>
      <c r="B16" s="37"/>
    </row>
    <row r="17" spans="1:2" ht="11.25">
      <c r="A17" s="53" t="s">
        <v>107</v>
      </c>
      <c r="B17" s="29">
        <f>SUM(B18:B19)</f>
        <v>8346.64</v>
      </c>
    </row>
    <row r="18" spans="1:2" ht="11.25">
      <c r="A18" s="54" t="s">
        <v>137</v>
      </c>
      <c r="B18" s="28">
        <v>1920.74</v>
      </c>
    </row>
    <row r="19" spans="1:2" ht="11.25">
      <c r="A19" s="54" t="s">
        <v>17</v>
      </c>
      <c r="B19" s="28">
        <v>6425.9</v>
      </c>
    </row>
    <row r="20" spans="1:2" ht="11.25">
      <c r="A20" s="54"/>
      <c r="B20" s="28"/>
    </row>
    <row r="21" spans="1:2" ht="11.25">
      <c r="A21" s="53" t="s">
        <v>18</v>
      </c>
      <c r="B21" s="29">
        <f>SUM(B22:B25)</f>
        <v>36487.67</v>
      </c>
    </row>
    <row r="22" spans="1:2" ht="11.25">
      <c r="A22" s="54" t="s">
        <v>19</v>
      </c>
      <c r="B22" s="28">
        <v>637.6</v>
      </c>
    </row>
    <row r="23" spans="1:2" ht="11.25">
      <c r="A23" s="54" t="s">
        <v>66</v>
      </c>
      <c r="B23" s="28">
        <v>1946.43</v>
      </c>
    </row>
    <row r="24" spans="1:2" ht="11.25">
      <c r="A24" s="54" t="s">
        <v>67</v>
      </c>
      <c r="B24" s="28">
        <v>2502.07</v>
      </c>
    </row>
    <row r="25" spans="1:2" ht="11.25">
      <c r="A25" s="54" t="s">
        <v>68</v>
      </c>
      <c r="B25" s="28">
        <v>31401.57</v>
      </c>
    </row>
    <row r="26" spans="1:2" ht="11.25">
      <c r="A26" s="54"/>
      <c r="B26" s="28"/>
    </row>
    <row r="27" spans="1:2" ht="11.25">
      <c r="A27" s="53" t="s">
        <v>20</v>
      </c>
      <c r="B27" s="29">
        <f>B28+B29+B32+B36+B41+B42</f>
        <v>5193.900000000001</v>
      </c>
    </row>
    <row r="28" spans="1:2" ht="11.25">
      <c r="A28" s="55" t="s">
        <v>21</v>
      </c>
      <c r="B28" s="28">
        <v>824.12</v>
      </c>
    </row>
    <row r="29" spans="1:2" ht="11.25">
      <c r="A29" s="55" t="s">
        <v>22</v>
      </c>
      <c r="B29" s="34">
        <f>SUM(B30:B31)</f>
        <v>186.62</v>
      </c>
    </row>
    <row r="30" spans="1:2" ht="11.25">
      <c r="A30" s="54" t="s">
        <v>23</v>
      </c>
      <c r="B30" s="28">
        <v>186.62</v>
      </c>
    </row>
    <row r="31" spans="1:2" ht="11.25">
      <c r="A31" s="54" t="s">
        <v>24</v>
      </c>
      <c r="B31" s="28">
        <v>0</v>
      </c>
    </row>
    <row r="32" spans="1:2" ht="11.25">
      <c r="A32" s="55" t="s">
        <v>25</v>
      </c>
      <c r="B32" s="34">
        <f>SUM(B33:B35)</f>
        <v>1684.9</v>
      </c>
    </row>
    <row r="33" spans="1:2" ht="11.25">
      <c r="A33" s="54" t="s">
        <v>26</v>
      </c>
      <c r="B33" s="28">
        <v>0</v>
      </c>
    </row>
    <row r="34" spans="1:2" ht="11.25">
      <c r="A34" s="54" t="s">
        <v>27</v>
      </c>
      <c r="B34" s="28">
        <v>1234.9</v>
      </c>
    </row>
    <row r="35" spans="1:2" ht="11.25">
      <c r="A35" s="54" t="s">
        <v>116</v>
      </c>
      <c r="B35" s="28">
        <v>450</v>
      </c>
    </row>
    <row r="36" spans="1:2" ht="11.25">
      <c r="A36" s="55" t="s">
        <v>28</v>
      </c>
      <c r="B36" s="34">
        <f>SUM(B37:B40)</f>
        <v>1645.76</v>
      </c>
    </row>
    <row r="37" spans="1:2" ht="11.25">
      <c r="A37" s="54" t="s">
        <v>29</v>
      </c>
      <c r="B37" s="28">
        <v>0</v>
      </c>
    </row>
    <row r="38" spans="1:2" ht="11.25">
      <c r="A38" s="54" t="s">
        <v>30</v>
      </c>
      <c r="B38" s="28">
        <v>0</v>
      </c>
    </row>
    <row r="39" spans="1:2" ht="11.25">
      <c r="A39" s="54" t="s">
        <v>31</v>
      </c>
      <c r="B39" s="28">
        <v>1274.09</v>
      </c>
    </row>
    <row r="40" spans="1:2" ht="11.25">
      <c r="A40" s="54" t="s">
        <v>32</v>
      </c>
      <c r="B40" s="28">
        <v>371.67</v>
      </c>
    </row>
    <row r="41" spans="1:2" ht="11.25">
      <c r="A41" s="55" t="s">
        <v>33</v>
      </c>
      <c r="B41" s="28">
        <v>0</v>
      </c>
    </row>
    <row r="42" spans="1:2" ht="11.25">
      <c r="A42" s="55" t="s">
        <v>53</v>
      </c>
      <c r="B42" s="28">
        <v>852.5</v>
      </c>
    </row>
    <row r="43" spans="1:2" ht="11.25">
      <c r="A43" s="55"/>
      <c r="B43" s="28"/>
    </row>
    <row r="44" spans="1:2" ht="11.25">
      <c r="A44" s="53" t="s">
        <v>34</v>
      </c>
      <c r="B44" s="29">
        <f>SUM(B45:B53)</f>
        <v>8346.3</v>
      </c>
    </row>
    <row r="45" spans="1:2" ht="11.25">
      <c r="A45" s="54" t="s">
        <v>54</v>
      </c>
      <c r="B45" s="28">
        <v>621.76</v>
      </c>
    </row>
    <row r="46" spans="1:2" ht="11.25">
      <c r="A46" s="54" t="s">
        <v>55</v>
      </c>
      <c r="B46" s="28">
        <v>144.07</v>
      </c>
    </row>
    <row r="47" spans="1:2" ht="11.25">
      <c r="A47" s="54" t="s">
        <v>85</v>
      </c>
      <c r="B47" s="28">
        <v>717.01</v>
      </c>
    </row>
    <row r="48" spans="1:2" ht="11.25">
      <c r="A48" s="54" t="s">
        <v>94</v>
      </c>
      <c r="B48" s="28">
        <v>75</v>
      </c>
    </row>
    <row r="49" spans="1:2" ht="11.25">
      <c r="A49" s="54" t="s">
        <v>95</v>
      </c>
      <c r="B49" s="28">
        <v>2096.21</v>
      </c>
    </row>
    <row r="50" spans="1:2" ht="11.25">
      <c r="A50" s="54" t="s">
        <v>96</v>
      </c>
      <c r="B50" s="28">
        <v>639.26</v>
      </c>
    </row>
    <row r="51" spans="1:2" ht="11.25">
      <c r="A51" s="54" t="s">
        <v>97</v>
      </c>
      <c r="B51" s="28">
        <v>2036.04</v>
      </c>
    </row>
    <row r="52" spans="1:2" ht="11.25">
      <c r="A52" s="54" t="s">
        <v>98</v>
      </c>
      <c r="B52" s="28">
        <v>1816.95</v>
      </c>
    </row>
    <row r="53" spans="1:2" ht="11.25">
      <c r="A53" s="54" t="s">
        <v>117</v>
      </c>
      <c r="B53" s="28">
        <v>200</v>
      </c>
    </row>
    <row r="54" spans="1:2" ht="11.25">
      <c r="A54" s="54"/>
      <c r="B54" s="28"/>
    </row>
    <row r="55" spans="1:2" ht="11.25">
      <c r="A55" s="56" t="s">
        <v>100</v>
      </c>
      <c r="B55" s="29">
        <v>900</v>
      </c>
    </row>
    <row r="56" spans="1:2" ht="11.25">
      <c r="A56" s="54"/>
      <c r="B56" s="28"/>
    </row>
    <row r="57" spans="1:2" ht="11.25">
      <c r="A57" s="57" t="s">
        <v>71</v>
      </c>
      <c r="B57" s="29">
        <f>SUM(B58:B59)</f>
        <v>22681.47</v>
      </c>
    </row>
    <row r="58" spans="1:2" ht="11.25">
      <c r="A58" s="54" t="s">
        <v>72</v>
      </c>
      <c r="B58" s="28">
        <v>14102.07</v>
      </c>
    </row>
    <row r="59" spans="1:2" ht="11.25">
      <c r="A59" s="54" t="s">
        <v>73</v>
      </c>
      <c r="B59" s="28">
        <v>8579.4</v>
      </c>
    </row>
    <row r="60" spans="1:2" ht="11.25">
      <c r="A60" s="54"/>
      <c r="B60" s="28"/>
    </row>
    <row r="61" spans="1:2" ht="11.25">
      <c r="A61" s="57" t="s">
        <v>74</v>
      </c>
      <c r="B61" s="29">
        <f>SUM(B62:B63)</f>
        <v>600</v>
      </c>
    </row>
    <row r="62" spans="1:2" ht="11.25">
      <c r="A62" s="54" t="s">
        <v>75</v>
      </c>
      <c r="B62" s="28">
        <v>600</v>
      </c>
    </row>
    <row r="63" spans="1:4" ht="11.25">
      <c r="A63" s="54" t="s">
        <v>76</v>
      </c>
      <c r="B63" s="28">
        <v>0</v>
      </c>
      <c r="D63" s="66"/>
    </row>
    <row r="64" spans="1:2" ht="11.25">
      <c r="A64" s="54"/>
      <c r="B64" s="28"/>
    </row>
    <row r="65" spans="1:2" ht="11.25">
      <c r="A65" s="53" t="s">
        <v>108</v>
      </c>
      <c r="B65" s="29">
        <v>1406.34</v>
      </c>
    </row>
    <row r="66" spans="1:2" ht="11.25">
      <c r="A66" s="53"/>
      <c r="B66" s="29"/>
    </row>
    <row r="67" spans="1:2" s="14" customFormat="1" ht="11.25">
      <c r="A67" s="58" t="s">
        <v>144</v>
      </c>
      <c r="B67" s="35">
        <v>8688.11</v>
      </c>
    </row>
    <row r="68" spans="1:2" ht="11.25">
      <c r="A68" s="17" t="s">
        <v>35</v>
      </c>
      <c r="B68" s="31">
        <f>B70+B84+B107+B109+B111</f>
        <v>53305.11</v>
      </c>
    </row>
    <row r="69" spans="1:2" ht="11.25">
      <c r="A69" s="18"/>
      <c r="B69" s="28"/>
    </row>
    <row r="70" spans="1:2" s="14" customFormat="1" ht="11.25">
      <c r="A70" s="20" t="s">
        <v>36</v>
      </c>
      <c r="B70" s="29">
        <f>B71+B72+B77+B78+B79+B80+B81+B82</f>
        <v>13360.86</v>
      </c>
    </row>
    <row r="71" spans="1:2" ht="11.25">
      <c r="A71" s="21" t="s">
        <v>37</v>
      </c>
      <c r="B71" s="28">
        <v>175.78</v>
      </c>
    </row>
    <row r="72" spans="1:4" ht="11.25">
      <c r="A72" s="21" t="s">
        <v>38</v>
      </c>
      <c r="B72" s="34">
        <f>SUM(B73:B76)</f>
        <v>10895</v>
      </c>
      <c r="C72" s="59"/>
      <c r="D72" s="43"/>
    </row>
    <row r="73" spans="1:2" ht="11.25">
      <c r="A73" s="21" t="s">
        <v>101</v>
      </c>
      <c r="B73" s="28">
        <v>5640.34</v>
      </c>
    </row>
    <row r="74" spans="1:2" ht="13.5" customHeight="1">
      <c r="A74" s="21" t="s">
        <v>102</v>
      </c>
      <c r="B74" s="28">
        <v>1514.84</v>
      </c>
    </row>
    <row r="75" spans="1:2" ht="13.5" customHeight="1">
      <c r="A75" s="21" t="s">
        <v>118</v>
      </c>
      <c r="B75" s="28">
        <v>145.2</v>
      </c>
    </row>
    <row r="76" spans="1:2" ht="13.5" customHeight="1">
      <c r="A76" s="21" t="s">
        <v>119</v>
      </c>
      <c r="B76" s="28">
        <v>3594.62</v>
      </c>
    </row>
    <row r="77" spans="1:2" ht="11.25">
      <c r="A77" s="21" t="s">
        <v>84</v>
      </c>
      <c r="B77" s="28">
        <v>0</v>
      </c>
    </row>
    <row r="78" spans="1:2" ht="11.25">
      <c r="A78" s="21" t="s">
        <v>39</v>
      </c>
      <c r="B78" s="28">
        <v>0</v>
      </c>
    </row>
    <row r="79" spans="1:2" ht="11.25">
      <c r="A79" s="21" t="s">
        <v>52</v>
      </c>
      <c r="B79" s="28">
        <v>1011</v>
      </c>
    </row>
    <row r="80" spans="1:2" ht="11.25">
      <c r="A80" s="21" t="s">
        <v>69</v>
      </c>
      <c r="B80" s="28">
        <v>764.92</v>
      </c>
    </row>
    <row r="81" spans="1:2" ht="11.25">
      <c r="A81" s="21" t="s">
        <v>81</v>
      </c>
      <c r="B81" s="28">
        <v>0</v>
      </c>
    </row>
    <row r="82" spans="1:2" ht="11.25">
      <c r="A82" s="21" t="s">
        <v>109</v>
      </c>
      <c r="B82" s="28">
        <v>514.16</v>
      </c>
    </row>
    <row r="83" spans="1:2" ht="11.25">
      <c r="A83" s="21"/>
      <c r="B83" s="28"/>
    </row>
    <row r="84" spans="1:2" s="14" customFormat="1" ht="11.25">
      <c r="A84" s="20" t="s">
        <v>82</v>
      </c>
      <c r="B84" s="29">
        <f>B85+B88+B101+B102+B103+B104+B105</f>
        <v>34353.06</v>
      </c>
    </row>
    <row r="85" spans="1:2" ht="11.25">
      <c r="A85" s="21" t="s">
        <v>40</v>
      </c>
      <c r="B85" s="34">
        <f>SUM(B86:B87)</f>
        <v>2780.7599999999998</v>
      </c>
    </row>
    <row r="86" spans="1:2" ht="11.25">
      <c r="A86" s="22" t="s">
        <v>87</v>
      </c>
      <c r="B86" s="28">
        <v>2383.41</v>
      </c>
    </row>
    <row r="87" spans="1:2" ht="11.25">
      <c r="A87" s="22" t="s">
        <v>88</v>
      </c>
      <c r="B87" s="28">
        <v>397.35</v>
      </c>
    </row>
    <row r="88" spans="1:2" ht="11.25">
      <c r="A88" s="21" t="s">
        <v>41</v>
      </c>
      <c r="B88" s="34">
        <f>SUM(B89:B100)</f>
        <v>26107.129999999997</v>
      </c>
    </row>
    <row r="89" spans="1:2" ht="11.25">
      <c r="A89" s="22" t="s">
        <v>103</v>
      </c>
      <c r="B89" s="28">
        <v>4285.03</v>
      </c>
    </row>
    <row r="90" spans="1:2" ht="11.25">
      <c r="A90" s="22" t="s">
        <v>104</v>
      </c>
      <c r="B90" s="28">
        <v>3243.81</v>
      </c>
    </row>
    <row r="91" spans="1:2" ht="11.25">
      <c r="A91" s="22" t="s">
        <v>122</v>
      </c>
      <c r="B91" s="28">
        <v>1472.17</v>
      </c>
    </row>
    <row r="92" spans="1:2" ht="11.25">
      <c r="A92" s="22" t="s">
        <v>121</v>
      </c>
      <c r="B92" s="28">
        <v>921.17</v>
      </c>
    </row>
    <row r="93" spans="1:2" ht="11.25">
      <c r="A93" s="22" t="s">
        <v>120</v>
      </c>
      <c r="B93" s="28">
        <v>1064.45</v>
      </c>
    </row>
    <row r="94" spans="1:2" ht="11.25">
      <c r="A94" s="22" t="s">
        <v>123</v>
      </c>
      <c r="B94" s="28">
        <v>1277.86</v>
      </c>
    </row>
    <row r="95" spans="1:2" ht="11.25">
      <c r="A95" s="22" t="s">
        <v>124</v>
      </c>
      <c r="B95" s="28">
        <v>1029.31</v>
      </c>
    </row>
    <row r="96" spans="1:2" ht="11.25">
      <c r="A96" s="22" t="s">
        <v>125</v>
      </c>
      <c r="B96" s="28">
        <v>2224.45</v>
      </c>
    </row>
    <row r="97" spans="1:2" ht="11.25">
      <c r="A97" s="22" t="s">
        <v>126</v>
      </c>
      <c r="B97" s="28">
        <v>1421.92</v>
      </c>
    </row>
    <row r="98" spans="1:2" ht="11.25">
      <c r="A98" s="22" t="s">
        <v>127</v>
      </c>
      <c r="B98" s="28">
        <v>1792.45</v>
      </c>
    </row>
    <row r="99" spans="1:2" ht="11.25">
      <c r="A99" s="22" t="s">
        <v>129</v>
      </c>
      <c r="B99" s="28">
        <v>351.8</v>
      </c>
    </row>
    <row r="100" spans="1:2" ht="11.25">
      <c r="A100" s="22" t="s">
        <v>128</v>
      </c>
      <c r="B100" s="28">
        <v>7022.71</v>
      </c>
    </row>
    <row r="101" spans="1:2" ht="11.25">
      <c r="A101" s="21" t="s">
        <v>42</v>
      </c>
      <c r="B101" s="34">
        <v>312.28</v>
      </c>
    </row>
    <row r="102" spans="1:2" ht="11.25">
      <c r="A102" s="21" t="s">
        <v>70</v>
      </c>
      <c r="B102" s="34">
        <v>4745.63</v>
      </c>
    </row>
    <row r="103" spans="1:2" ht="11.25">
      <c r="A103" s="21" t="s">
        <v>77</v>
      </c>
      <c r="B103" s="34">
        <v>0</v>
      </c>
    </row>
    <row r="104" spans="1:2" ht="11.25">
      <c r="A104" s="21" t="s">
        <v>43</v>
      </c>
      <c r="B104" s="34">
        <v>0</v>
      </c>
    </row>
    <row r="105" spans="1:2" ht="11.25">
      <c r="A105" s="21" t="s">
        <v>130</v>
      </c>
      <c r="B105" s="34">
        <v>407.26</v>
      </c>
    </row>
    <row r="106" spans="1:2" ht="11.25">
      <c r="A106" s="21"/>
      <c r="B106" s="34"/>
    </row>
    <row r="107" spans="1:2" ht="11.25">
      <c r="A107" s="20" t="s">
        <v>133</v>
      </c>
      <c r="B107" s="29">
        <v>710</v>
      </c>
    </row>
    <row r="108" spans="1:2" ht="11.25">
      <c r="A108" s="21"/>
      <c r="B108" s="28"/>
    </row>
    <row r="109" spans="1:2" ht="11.25">
      <c r="A109" s="20" t="s">
        <v>131</v>
      </c>
      <c r="B109" s="29">
        <v>1800</v>
      </c>
    </row>
    <row r="110" spans="1:2" ht="11.25">
      <c r="A110" s="20"/>
      <c r="B110" s="29"/>
    </row>
    <row r="111" spans="1:2" ht="11.25">
      <c r="A111" s="20" t="s">
        <v>132</v>
      </c>
      <c r="B111" s="29">
        <v>3081.19</v>
      </c>
    </row>
    <row r="112" spans="1:2" s="14" customFormat="1" ht="9.75">
      <c r="A112" s="17" t="s">
        <v>44</v>
      </c>
      <c r="B112" s="31">
        <f>SUM(B114:B116)</f>
        <v>1966.74</v>
      </c>
    </row>
    <row r="113" spans="1:2" ht="11.25">
      <c r="A113" s="18"/>
      <c r="B113" s="28"/>
    </row>
    <row r="114" spans="1:2" ht="11.25">
      <c r="A114" s="23" t="s">
        <v>45</v>
      </c>
      <c r="B114" s="29">
        <v>1618.33</v>
      </c>
    </row>
    <row r="115" spans="1:2" s="24" customFormat="1" ht="11.25">
      <c r="A115" s="23" t="s">
        <v>46</v>
      </c>
      <c r="B115" s="29">
        <v>0.14</v>
      </c>
    </row>
    <row r="116" spans="1:2" s="24" customFormat="1" ht="11.25">
      <c r="A116" s="23" t="s">
        <v>47</v>
      </c>
      <c r="B116" s="29">
        <v>348.27</v>
      </c>
    </row>
    <row r="117" spans="1:2" ht="11.25">
      <c r="A117" s="19"/>
      <c r="B117" s="30"/>
    </row>
    <row r="118" spans="1:2" s="14" customFormat="1" ht="9.75">
      <c r="A118" s="64" t="s">
        <v>48</v>
      </c>
      <c r="B118" s="65">
        <v>118.48</v>
      </c>
    </row>
    <row r="119" spans="1:2" ht="11.25">
      <c r="A119" s="44"/>
      <c r="B119" s="45"/>
    </row>
    <row r="120" ht="11.25">
      <c r="B120" s="41" t="s">
        <v>50</v>
      </c>
    </row>
    <row r="121" spans="1:2" ht="11.25">
      <c r="A121" s="15" t="s">
        <v>56</v>
      </c>
      <c r="B121" s="46">
        <v>42735</v>
      </c>
    </row>
    <row r="122" spans="1:6" ht="11.25">
      <c r="A122" s="47" t="s">
        <v>57</v>
      </c>
      <c r="B122" s="27">
        <f>Príjem!B5</f>
        <v>226616.69</v>
      </c>
      <c r="F122" s="43"/>
    </row>
    <row r="123" spans="1:6" ht="11.25">
      <c r="A123" s="47" t="s">
        <v>58</v>
      </c>
      <c r="B123" s="27">
        <f>B5</f>
        <v>195178.96</v>
      </c>
      <c r="F123" s="43"/>
    </row>
    <row r="124" spans="1:6" ht="11.25">
      <c r="A124" s="48" t="s">
        <v>59</v>
      </c>
      <c r="B124" s="26">
        <f>B122-B123</f>
        <v>31437.73000000001</v>
      </c>
      <c r="F124" s="60"/>
    </row>
    <row r="125" ht="11.25">
      <c r="A125" s="25"/>
    </row>
    <row r="126" spans="1:2" ht="11.25">
      <c r="A126" s="49" t="s">
        <v>60</v>
      </c>
      <c r="B126" s="46"/>
    </row>
    <row r="127" spans="1:2" ht="11.25">
      <c r="A127" s="36" t="s">
        <v>61</v>
      </c>
      <c r="B127" s="27">
        <v>474.9</v>
      </c>
    </row>
    <row r="128" spans="1:2" ht="11.25">
      <c r="A128" s="36" t="s">
        <v>79</v>
      </c>
      <c r="B128" s="27">
        <v>26997.95</v>
      </c>
    </row>
    <row r="129" spans="1:2" ht="11.25">
      <c r="A129" s="36" t="s">
        <v>65</v>
      </c>
      <c r="B129" s="50">
        <v>0.05</v>
      </c>
    </row>
    <row r="130" spans="1:2" ht="11.25">
      <c r="A130" s="36" t="s">
        <v>62</v>
      </c>
      <c r="B130" s="27">
        <v>3964.83</v>
      </c>
    </row>
    <row r="131" spans="1:2" ht="11.25">
      <c r="A131" s="40" t="s">
        <v>83</v>
      </c>
      <c r="B131" s="26">
        <f>SUM(B127:B130)</f>
        <v>31437.730000000003</v>
      </c>
    </row>
  </sheetData>
  <sheetProtection/>
  <mergeCells count="1">
    <mergeCell ref="A1:B1"/>
  </mergeCells>
  <printOptions horizontalCentered="1"/>
  <pageMargins left="0.31496062992125984" right="0.31496062992125984" top="0.5511811023622047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2017-04-22T14:00:29Z</cp:lastPrinted>
  <dcterms:created xsi:type="dcterms:W3CDTF">2010-04-06T14:53:17Z</dcterms:created>
  <dcterms:modified xsi:type="dcterms:W3CDTF">2017-04-29T13:36:23Z</dcterms:modified>
  <cp:category/>
  <cp:version/>
  <cp:contentType/>
  <cp:contentStatus/>
</cp:coreProperties>
</file>